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20115" windowHeight="7995"/>
  </bookViews>
  <sheets>
    <sheet name="Farmer's market costs" sheetId="1" r:id="rId1"/>
    <sheet name="Weekly sales goals" sheetId="2" r:id="rId2"/>
    <sheet name="Historical weekly revenue" sheetId="3" r:id="rId3"/>
    <sheet name="Weighted weekly sales goals" sheetId="4" r:id="rId4"/>
  </sheets>
  <calcPr calcId="125725"/>
</workbook>
</file>

<file path=xl/calcChain.xml><?xml version="1.0" encoding="utf-8"?>
<calcChain xmlns="http://schemas.openxmlformats.org/spreadsheetml/2006/main">
  <c r="F7" i="4"/>
  <c r="F8"/>
  <c r="F9"/>
  <c r="F10"/>
  <c r="F11"/>
  <c r="F12"/>
  <c r="F13"/>
  <c r="F14"/>
  <c r="F15"/>
  <c r="F16"/>
  <c r="F17"/>
  <c r="F18"/>
  <c r="F19"/>
  <c r="F20"/>
  <c r="F21"/>
  <c r="F22"/>
  <c r="F23"/>
  <c r="F24"/>
  <c r="F5"/>
  <c r="F6"/>
  <c r="D6"/>
  <c r="D7"/>
  <c r="E7" s="1"/>
  <c r="D8"/>
  <c r="D9"/>
  <c r="D10"/>
  <c r="D11"/>
  <c r="D12"/>
  <c r="D13"/>
  <c r="D14"/>
  <c r="D15"/>
  <c r="D16"/>
  <c r="D17"/>
  <c r="D18"/>
  <c r="D19"/>
  <c r="D20"/>
  <c r="D21"/>
  <c r="D22"/>
  <c r="D23"/>
  <c r="D24"/>
  <c r="D5"/>
  <c r="E6"/>
  <c r="E5"/>
  <c r="C6"/>
  <c r="C7"/>
  <c r="C8"/>
  <c r="C9"/>
  <c r="C10"/>
  <c r="C11"/>
  <c r="C12"/>
  <c r="C13"/>
  <c r="C14"/>
  <c r="C15"/>
  <c r="C16"/>
  <c r="C17"/>
  <c r="C18"/>
  <c r="C19"/>
  <c r="C20"/>
  <c r="C21"/>
  <c r="C22"/>
  <c r="C23"/>
  <c r="C24"/>
  <c r="C5"/>
  <c r="C6" i="2"/>
  <c r="C7"/>
  <c r="C8"/>
  <c r="C9"/>
  <c r="C10"/>
  <c r="C11"/>
  <c r="C12"/>
  <c r="C13"/>
  <c r="C14"/>
  <c r="C15"/>
  <c r="C16"/>
  <c r="C17"/>
  <c r="C18"/>
  <c r="C19"/>
  <c r="C20"/>
  <c r="C21"/>
  <c r="C22"/>
  <c r="C23"/>
  <c r="C24"/>
  <c r="C5"/>
  <c r="D4" i="3"/>
  <c r="D5"/>
  <c r="D6"/>
  <c r="D7"/>
  <c r="D8"/>
  <c r="D9"/>
  <c r="D10"/>
  <c r="D11"/>
  <c r="D12"/>
  <c r="D13"/>
  <c r="D14"/>
  <c r="D15"/>
  <c r="D16"/>
  <c r="D17"/>
  <c r="D18"/>
  <c r="D19"/>
  <c r="D20"/>
  <c r="D21"/>
  <c r="D22"/>
  <c r="D3"/>
  <c r="C23"/>
  <c r="D6" i="2"/>
  <c r="D7"/>
  <c r="D8"/>
  <c r="D9"/>
  <c r="D10"/>
  <c r="D11"/>
  <c r="D12"/>
  <c r="D13"/>
  <c r="D14"/>
  <c r="D15"/>
  <c r="D16"/>
  <c r="D17"/>
  <c r="D18"/>
  <c r="D19"/>
  <c r="D20"/>
  <c r="D21"/>
  <c r="D22"/>
  <c r="D23"/>
  <c r="D24"/>
  <c r="D5"/>
  <c r="C3"/>
  <c r="B11" i="1"/>
  <c r="E8" i="4" l="1"/>
  <c r="E9"/>
  <c r="E10"/>
  <c r="E6" i="2"/>
  <c r="E5"/>
  <c r="E11" i="4" l="1"/>
  <c r="E12"/>
  <c r="E7" i="2"/>
  <c r="E14" i="4" l="1"/>
  <c r="E13"/>
  <c r="E8" i="2"/>
  <c r="E16" i="4" l="1"/>
  <c r="E15"/>
  <c r="E9" i="2"/>
  <c r="E18" i="4" l="1"/>
  <c r="E17"/>
  <c r="E10" i="2"/>
  <c r="E20" i="4" l="1"/>
  <c r="E19"/>
  <c r="E11" i="2"/>
  <c r="E22" i="4" l="1"/>
  <c r="E24"/>
  <c r="E21"/>
  <c r="E23"/>
  <c r="E12" i="2"/>
  <c r="E13" l="1"/>
  <c r="E14" l="1"/>
  <c r="E15" l="1"/>
  <c r="E16" l="1"/>
  <c r="E17" l="1"/>
  <c r="E18" l="1"/>
  <c r="E19" l="1"/>
  <c r="E20" l="1"/>
  <c r="E21" l="1"/>
  <c r="E22" l="1"/>
  <c r="E24" l="1"/>
  <c r="E23"/>
</calcChain>
</file>

<file path=xl/sharedStrings.xml><?xml version="1.0" encoding="utf-8"?>
<sst xmlns="http://schemas.openxmlformats.org/spreadsheetml/2006/main" count="108" uniqueCount="62">
  <si>
    <t>Calculate for ONE market</t>
  </si>
  <si>
    <t>The base cost for attending one market is constant irrespective of the amount of product sold (unless labor needs change). Gross sales at market must be higher than the cost; otherwise, you are losing money or personally subsidizing the market cost by not paying yourself the going labor rate. Sales need to be high enough to justify the cost of vending at market. If they are not, strive for higher sales or pursue alternative selling venues, such as CSA programs or wholesale accounts.</t>
  </si>
  <si>
    <t>Labor: load truck(s)</t>
  </si>
  <si>
    <t>1 hr</t>
  </si>
  <si>
    <t>(2 people @.5 hr each)</t>
  </si>
  <si>
    <t>Labor: travel to market, set up</t>
  </si>
  <si>
    <t>4 hrs</t>
  </si>
  <si>
    <t>(2 people)</t>
  </si>
  <si>
    <t>Labor: market vending</t>
  </si>
  <si>
    <t>8 hrs</t>
  </si>
  <si>
    <t xml:space="preserve">Labor: pack up, travel home, </t>
  </si>
  <si>
    <t xml:space="preserve">          unpack, tally sales</t>
  </si>
  <si>
    <t>3 hrs</t>
  </si>
  <si>
    <t>Vehicle(s) cost at .40/mile</t>
  </si>
  <si>
    <t>20 miles round trip</t>
  </si>
  <si>
    <t>Rental fees</t>
  </si>
  <si>
    <t>per market</t>
  </si>
  <si>
    <t>Amortized FM equipment</t>
  </si>
  <si>
    <t>scales $1500, umbrellas $400, tables $200, signs $200 =</t>
  </si>
  <si>
    <t>$2300/15-year useful life/20 markets per season = $7.67 per market</t>
  </si>
  <si>
    <t>Subtotal, cost for one market:</t>
  </si>
  <si>
    <t xml:space="preserve">The total expense for equipment needed at market is amortized over the useful life of the equipment and prorated for each market. As with delivery costs above, a percentage of farmers’ market expense can be assigned to different crops. The important message regarding farmers’ market costs, though, is that each market costs a certain amount to attend, and that farmers' market sales must justify that expense. </t>
  </si>
  <si>
    <t>Net profit from farmer's markets</t>
  </si>
  <si>
    <t>Number market days</t>
  </si>
  <si>
    <t>Net profit goal per market</t>
  </si>
  <si>
    <t>Market 1</t>
  </si>
  <si>
    <t>Market 2</t>
  </si>
  <si>
    <t>Date</t>
  </si>
  <si>
    <t>Market 3</t>
  </si>
  <si>
    <t>Market 4</t>
  </si>
  <si>
    <t>Market 5</t>
  </si>
  <si>
    <t>Market 6</t>
  </si>
  <si>
    <t>Market 7</t>
  </si>
  <si>
    <t>Market 8</t>
  </si>
  <si>
    <t>Market 9</t>
  </si>
  <si>
    <t>Market 10</t>
  </si>
  <si>
    <t>Market 11</t>
  </si>
  <si>
    <t>Market 12</t>
  </si>
  <si>
    <t>Market 13</t>
  </si>
  <si>
    <t>Market 14</t>
  </si>
  <si>
    <t>Market 15</t>
  </si>
  <si>
    <t>Market 16</t>
  </si>
  <si>
    <t>Market 17</t>
  </si>
  <si>
    <t>Market 18</t>
  </si>
  <si>
    <t>Market 19</t>
  </si>
  <si>
    <t>Market 20</t>
  </si>
  <si>
    <t>Revenue</t>
  </si>
  <si>
    <t>Total sales</t>
  </si>
  <si>
    <t>Calculate weighted weekly sales goals</t>
  </si>
  <si>
    <t>Sales goal per market</t>
  </si>
  <si>
    <t>Actual sales</t>
  </si>
  <si>
    <t>Net profit per market</t>
  </si>
  <si>
    <t>Market sales goal</t>
  </si>
  <si>
    <t>Wiswall's example</t>
  </si>
  <si>
    <t>Annual farmer's market net profit goal</t>
  </si>
  <si>
    <t>Percent farmer's market revenue/week</t>
  </si>
  <si>
    <t>Historical percent revenue per week</t>
  </si>
  <si>
    <t xml:space="preserve">Expense per market </t>
  </si>
  <si>
    <t>Reprinted with permission from The Organic Farmer’s Business Handbook by Richard Wiswall (Chelsea Green 2009)</t>
  </si>
  <si>
    <t>Farmer's Market Costs:</t>
  </si>
  <si>
    <t>Weekly Sales Goals</t>
  </si>
  <si>
    <t>Percent revenue goal per last year's records</t>
  </si>
</sst>
</file>

<file path=xl/styles.xml><?xml version="1.0" encoding="utf-8"?>
<styleSheet xmlns="http://schemas.openxmlformats.org/spreadsheetml/2006/main">
  <numFmts count="1">
    <numFmt numFmtId="44" formatCode="_(&quot;$&quot;* #,##0.00_);_(&quot;$&quot;* \(#,##0.00\);_(&quot;$&quot;* &quot;-&quot;??_);_(@_)"/>
  </numFmts>
  <fonts count="9">
    <font>
      <sz val="11"/>
      <color theme="1"/>
      <name val="Calibri"/>
      <family val="2"/>
      <scheme val="minor"/>
    </font>
    <font>
      <sz val="10"/>
      <name val="Arial"/>
    </font>
    <font>
      <sz val="8"/>
      <name val="Arial"/>
      <family val="2"/>
    </font>
    <font>
      <b/>
      <sz val="10"/>
      <name val="Arial"/>
      <family val="2"/>
    </font>
    <font>
      <b/>
      <sz val="10"/>
      <name val="Arial"/>
    </font>
    <font>
      <sz val="11"/>
      <color theme="1"/>
      <name val="Calibri"/>
      <family val="2"/>
      <scheme val="minor"/>
    </font>
    <font>
      <b/>
      <sz val="11"/>
      <color theme="1"/>
      <name val="Calibri"/>
      <family val="2"/>
      <scheme val="minor"/>
    </font>
    <font>
      <i/>
      <sz val="8"/>
      <name val="Arial"/>
      <family val="2"/>
    </font>
    <font>
      <sz val="14"/>
      <name val="Arial"/>
      <family val="2"/>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C00000"/>
      </left>
      <right style="thin">
        <color rgb="FFC00000"/>
      </right>
      <top style="thin">
        <color rgb="FFC00000"/>
      </top>
      <bottom style="thin">
        <color rgb="FFC00000"/>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56">
    <xf numFmtId="0" fontId="0" fillId="0" borderId="0" xfId="0"/>
    <xf numFmtId="0" fontId="1" fillId="0" borderId="0" xfId="0" applyNumberFormat="1" applyFont="1" applyFill="1" applyBorder="1" applyAlignment="1" applyProtection="1">
      <protection locked="0"/>
    </xf>
    <xf numFmtId="0" fontId="0" fillId="0" borderId="0" xfId="0" applyProtection="1">
      <protection locked="0"/>
    </xf>
    <xf numFmtId="2" fontId="1" fillId="0" borderId="0" xfId="0" applyNumberFormat="1" applyFont="1" applyFill="1" applyBorder="1" applyAlignment="1" applyProtection="1">
      <protection locked="0"/>
    </xf>
    <xf numFmtId="0" fontId="2" fillId="0" borderId="0" xfId="0" applyNumberFormat="1" applyFont="1" applyFill="1" applyBorder="1" applyAlignment="1" applyProtection="1">
      <protection locked="0"/>
    </xf>
    <xf numFmtId="0" fontId="3" fillId="0" borderId="0" xfId="0" applyNumberFormat="1" applyFont="1" applyFill="1" applyBorder="1" applyAlignment="1" applyProtection="1">
      <protection locked="0"/>
    </xf>
    <xf numFmtId="0" fontId="4" fillId="0" borderId="0" xfId="0" applyNumberFormat="1" applyFont="1" applyFill="1" applyBorder="1" applyAlignment="1" applyProtection="1">
      <protection locked="0"/>
    </xf>
    <xf numFmtId="0" fontId="2" fillId="0" borderId="0" xfId="0" applyNumberFormat="1" applyFont="1" applyFill="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0" xfId="0" applyNumberFormat="1" applyFont="1" applyFill="1" applyBorder="1" applyAlignment="1" applyProtection="1">
      <alignment horizontal="left" vertical="top" wrapText="1"/>
      <protection locked="0"/>
    </xf>
    <xf numFmtId="0" fontId="0" fillId="0" borderId="0" xfId="0" applyAlignment="1">
      <alignment wrapText="1"/>
    </xf>
    <xf numFmtId="0" fontId="0" fillId="0" borderId="5" xfId="0" applyBorder="1" applyAlignment="1">
      <alignment wrapText="1"/>
    </xf>
    <xf numFmtId="10" fontId="0" fillId="0" borderId="0" xfId="2" applyNumberFormat="1" applyFont="1"/>
    <xf numFmtId="10" fontId="0" fillId="0" borderId="0" xfId="0" applyNumberFormat="1"/>
    <xf numFmtId="0" fontId="0" fillId="0" borderId="6" xfId="0" applyBorder="1"/>
    <xf numFmtId="2" fontId="3" fillId="0" borderId="0" xfId="0" applyNumberFormat="1" applyFont="1" applyFill="1" applyBorder="1" applyAlignment="1" applyProtection="1"/>
    <xf numFmtId="0" fontId="0" fillId="0" borderId="0" xfId="0" applyBorder="1"/>
    <xf numFmtId="44" fontId="0" fillId="0" borderId="6" xfId="1" applyFont="1" applyBorder="1"/>
    <xf numFmtId="44" fontId="0" fillId="0" borderId="0" xfId="1" applyFont="1" applyBorder="1"/>
    <xf numFmtId="44" fontId="0" fillId="0" borderId="0" xfId="1" applyFont="1"/>
    <xf numFmtId="44" fontId="0" fillId="0" borderId="0" xfId="1" applyFont="1" applyAlignment="1">
      <alignment wrapText="1"/>
    </xf>
    <xf numFmtId="44" fontId="3" fillId="0" borderId="0" xfId="1" applyFont="1" applyFill="1" applyBorder="1" applyAlignment="1" applyProtection="1"/>
    <xf numFmtId="0" fontId="0" fillId="0" borderId="0" xfId="0" applyBorder="1" applyProtection="1">
      <protection locked="0"/>
    </xf>
    <xf numFmtId="0" fontId="1" fillId="0" borderId="9" xfId="0" applyNumberFormat="1" applyFont="1" applyFill="1" applyBorder="1" applyAlignment="1" applyProtection="1">
      <protection locked="0"/>
    </xf>
    <xf numFmtId="0" fontId="0" fillId="0" borderId="9" xfId="0" applyBorder="1" applyProtection="1">
      <protection locked="0"/>
    </xf>
    <xf numFmtId="0" fontId="2" fillId="0" borderId="10" xfId="0" applyNumberFormat="1" applyFont="1" applyFill="1" applyBorder="1" applyAlignment="1" applyProtection="1">
      <alignment vertical="top" wrapText="1"/>
      <protection locked="0"/>
    </xf>
    <xf numFmtId="0" fontId="2" fillId="0" borderId="9"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0" fillId="0" borderId="13" xfId="0" applyBorder="1" applyProtection="1">
      <protection locked="0"/>
    </xf>
    <xf numFmtId="0" fontId="2" fillId="0" borderId="13" xfId="0" applyNumberFormat="1" applyFont="1" applyFill="1" applyBorder="1" applyAlignment="1" applyProtection="1">
      <alignment vertical="top" wrapText="1"/>
      <protection locked="0"/>
    </xf>
    <xf numFmtId="0" fontId="2" fillId="0" borderId="12" xfId="0" applyNumberFormat="1" applyFont="1" applyFill="1" applyBorder="1" applyAlignment="1" applyProtection="1">
      <alignment horizontal="left" vertical="top" wrapText="1"/>
      <protection locked="0"/>
    </xf>
    <xf numFmtId="0" fontId="2" fillId="0" borderId="13" xfId="0" applyNumberFormat="1" applyFont="1" applyFill="1" applyBorder="1" applyAlignment="1" applyProtection="1">
      <alignment horizontal="left" vertical="top" wrapText="1"/>
      <protection locked="0"/>
    </xf>
    <xf numFmtId="0" fontId="7" fillId="0" borderId="15" xfId="0" applyNumberFormat="1" applyFont="1" applyFill="1" applyBorder="1" applyAlignment="1" applyProtection="1">
      <alignment horizontal="left" vertical="top" wrapText="1"/>
      <protection locked="0"/>
    </xf>
    <xf numFmtId="0" fontId="7" fillId="0" borderId="16" xfId="0" applyNumberFormat="1" applyFont="1" applyFill="1" applyBorder="1" applyAlignment="1" applyProtection="1">
      <alignment horizontal="left" vertical="top" wrapText="1"/>
      <protection locked="0"/>
    </xf>
    <xf numFmtId="0" fontId="7" fillId="0" borderId="17" xfId="0" applyNumberFormat="1" applyFont="1" applyFill="1" applyBorder="1" applyAlignment="1" applyProtection="1">
      <alignment horizontal="left" vertical="top" wrapText="1"/>
      <protection locked="0"/>
    </xf>
    <xf numFmtId="0" fontId="8" fillId="0" borderId="0" xfId="0" applyNumberFormat="1" applyFont="1" applyFill="1" applyBorder="1" applyAlignment="1" applyProtection="1">
      <protection locked="0"/>
    </xf>
    <xf numFmtId="0" fontId="6" fillId="0" borderId="0" xfId="0" applyFont="1"/>
    <xf numFmtId="44" fontId="0" fillId="0" borderId="7" xfId="1" applyFont="1" applyBorder="1"/>
    <xf numFmtId="0" fontId="0" fillId="0" borderId="18" xfId="0" applyBorder="1"/>
    <xf numFmtId="14" fontId="0" fillId="0" borderId="0" xfId="0" applyNumberFormat="1"/>
    <xf numFmtId="14" fontId="0" fillId="0" borderId="0" xfId="0" applyNumberFormat="1" applyAlignment="1">
      <alignment wrapText="1"/>
    </xf>
    <xf numFmtId="14" fontId="0" fillId="0" borderId="18" xfId="0" applyNumberFormat="1" applyBorder="1"/>
    <xf numFmtId="14" fontId="0" fillId="0" borderId="6" xfId="0" applyNumberFormat="1" applyBorder="1"/>
    <xf numFmtId="44" fontId="3" fillId="0" borderId="8" xfId="1" applyFont="1" applyFill="1" applyBorder="1" applyAlignment="1" applyProtection="1">
      <protection locked="0"/>
    </xf>
    <xf numFmtId="44" fontId="1" fillId="0" borderId="12" xfId="1" applyFont="1" applyFill="1" applyBorder="1" applyAlignment="1" applyProtection="1">
      <protection locked="0"/>
    </xf>
    <xf numFmtId="44" fontId="2" fillId="0" borderId="12" xfId="1" applyFont="1" applyFill="1" applyBorder="1" applyAlignment="1" applyProtection="1">
      <protection locked="0"/>
    </xf>
    <xf numFmtId="44" fontId="2" fillId="0" borderId="12" xfId="1" applyFont="1" applyFill="1" applyBorder="1" applyAlignment="1" applyProtection="1">
      <alignment vertical="top" wrapText="1"/>
      <protection locked="0"/>
    </xf>
    <xf numFmtId="44" fontId="2" fillId="0" borderId="0" xfId="1" applyFont="1" applyFill="1" applyBorder="1" applyAlignment="1" applyProtection="1">
      <alignment vertical="top" wrapText="1"/>
      <protection locked="0"/>
    </xf>
    <xf numFmtId="44" fontId="1" fillId="0" borderId="0" xfId="1" applyFont="1" applyFill="1" applyBorder="1" applyAlignment="1" applyProtection="1">
      <protection locked="0"/>
    </xf>
    <xf numFmtId="44" fontId="1" fillId="0" borderId="6" xfId="1" applyFont="1" applyFill="1" applyBorder="1" applyAlignment="1" applyProtection="1">
      <protection locked="0"/>
    </xf>
    <xf numFmtId="44" fontId="3" fillId="0" borderId="1" xfId="1" applyFont="1" applyFill="1" applyBorder="1" applyAlignment="1" applyProtection="1"/>
  </cellXfs>
  <cellStyles count="3">
    <cellStyle name="Currency" xfId="1" builtinId="4"/>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21"/>
  <sheetViews>
    <sheetView tabSelected="1" workbookViewId="0">
      <selection activeCell="B9" sqref="B9"/>
    </sheetView>
  </sheetViews>
  <sheetFormatPr defaultRowHeight="15"/>
  <cols>
    <col min="1" max="1" width="31.85546875" bestFit="1" customWidth="1"/>
    <col min="2" max="2" width="9.140625" style="22"/>
    <col min="3" max="3" width="2.5703125" customWidth="1"/>
    <col min="4" max="4" width="18.28515625" style="22" bestFit="1" customWidth="1"/>
  </cols>
  <sheetData>
    <row r="1" spans="1:14" ht="18">
      <c r="A1" s="40" t="s">
        <v>59</v>
      </c>
      <c r="B1" s="53"/>
      <c r="C1" s="1"/>
      <c r="D1" s="48" t="s">
        <v>53</v>
      </c>
      <c r="E1" s="26" t="s">
        <v>0</v>
      </c>
      <c r="F1" s="26"/>
      <c r="G1" s="27"/>
      <c r="H1" s="27"/>
      <c r="I1" s="28" t="s">
        <v>1</v>
      </c>
      <c r="J1" s="29"/>
      <c r="K1" s="29"/>
      <c r="L1" s="29"/>
      <c r="M1" s="30"/>
    </row>
    <row r="2" spans="1:14">
      <c r="A2" s="1" t="s">
        <v>2</v>
      </c>
      <c r="B2" s="54"/>
      <c r="C2" s="3"/>
      <c r="D2" s="49">
        <v>12.55</v>
      </c>
      <c r="E2" s="1" t="s">
        <v>3</v>
      </c>
      <c r="F2" s="25" t="s">
        <v>4</v>
      </c>
      <c r="G2" s="25"/>
      <c r="H2" s="25"/>
      <c r="I2" s="8"/>
      <c r="J2" s="9"/>
      <c r="K2" s="9"/>
      <c r="L2" s="9"/>
      <c r="M2" s="31"/>
    </row>
    <row r="3" spans="1:14">
      <c r="A3" s="1" t="s">
        <v>5</v>
      </c>
      <c r="B3" s="54"/>
      <c r="C3" s="3"/>
      <c r="D3" s="49">
        <v>50.2</v>
      </c>
      <c r="E3" s="1" t="s">
        <v>6</v>
      </c>
      <c r="F3" s="25" t="s">
        <v>7</v>
      </c>
      <c r="G3" s="25"/>
      <c r="H3" s="25"/>
      <c r="I3" s="8"/>
      <c r="J3" s="9"/>
      <c r="K3" s="9"/>
      <c r="L3" s="9"/>
      <c r="M3" s="31"/>
    </row>
    <row r="4" spans="1:14">
      <c r="A4" s="1" t="s">
        <v>8</v>
      </c>
      <c r="B4" s="54"/>
      <c r="C4" s="3"/>
      <c r="D4" s="49">
        <v>100.4</v>
      </c>
      <c r="E4" s="1" t="s">
        <v>9</v>
      </c>
      <c r="F4" s="25" t="s">
        <v>7</v>
      </c>
      <c r="G4" s="25"/>
      <c r="H4" s="25"/>
      <c r="I4" s="8"/>
      <c r="J4" s="9"/>
      <c r="K4" s="9"/>
      <c r="L4" s="9"/>
      <c r="M4" s="31"/>
    </row>
    <row r="5" spans="1:14">
      <c r="A5" s="1" t="s">
        <v>10</v>
      </c>
      <c r="B5" s="53"/>
      <c r="C5" s="3"/>
      <c r="D5" s="49"/>
      <c r="E5" s="1"/>
      <c r="F5" s="1"/>
      <c r="G5" s="1"/>
      <c r="H5" s="25"/>
      <c r="I5" s="8"/>
      <c r="J5" s="9"/>
      <c r="K5" s="9"/>
      <c r="L5" s="9"/>
      <c r="M5" s="31"/>
    </row>
    <row r="6" spans="1:14">
      <c r="A6" s="1" t="s">
        <v>11</v>
      </c>
      <c r="B6" s="54"/>
      <c r="C6" s="3"/>
      <c r="D6" s="49">
        <v>37.65</v>
      </c>
      <c r="E6" s="1" t="s">
        <v>12</v>
      </c>
      <c r="F6" s="25" t="s">
        <v>7</v>
      </c>
      <c r="G6" s="25"/>
      <c r="H6" s="25"/>
      <c r="I6" s="8"/>
      <c r="J6" s="9"/>
      <c r="K6" s="9"/>
      <c r="L6" s="9"/>
      <c r="M6" s="31"/>
    </row>
    <row r="7" spans="1:14">
      <c r="A7" s="1" t="s">
        <v>13</v>
      </c>
      <c r="B7" s="54"/>
      <c r="C7" s="3"/>
      <c r="D7" s="49">
        <v>8</v>
      </c>
      <c r="E7" s="1" t="s">
        <v>14</v>
      </c>
      <c r="F7" s="1"/>
      <c r="G7" s="25"/>
      <c r="H7" s="25"/>
      <c r="I7" s="8"/>
      <c r="J7" s="9"/>
      <c r="K7" s="9"/>
      <c r="L7" s="9"/>
      <c r="M7" s="31"/>
    </row>
    <row r="8" spans="1:14">
      <c r="A8" s="1" t="s">
        <v>15</v>
      </c>
      <c r="B8" s="54"/>
      <c r="C8" s="3"/>
      <c r="D8" s="49">
        <v>30</v>
      </c>
      <c r="E8" s="1" t="s">
        <v>16</v>
      </c>
      <c r="F8" s="1"/>
      <c r="G8" s="25"/>
      <c r="H8" s="25"/>
      <c r="I8" s="10"/>
      <c r="J8" s="11"/>
      <c r="K8" s="11"/>
      <c r="L8" s="11"/>
      <c r="M8" s="32"/>
    </row>
    <row r="9" spans="1:14">
      <c r="A9" s="1" t="s">
        <v>17</v>
      </c>
      <c r="B9" s="54"/>
      <c r="C9" s="3"/>
      <c r="D9" s="49">
        <v>7.67</v>
      </c>
      <c r="E9" s="1" t="s">
        <v>18</v>
      </c>
      <c r="F9" s="1"/>
      <c r="G9" s="25"/>
      <c r="H9" s="25"/>
      <c r="I9" s="1"/>
      <c r="J9" s="25"/>
      <c r="K9" s="25"/>
      <c r="L9" s="25"/>
      <c r="M9" s="33"/>
    </row>
    <row r="10" spans="1:14">
      <c r="A10" s="1"/>
      <c r="B10" s="53"/>
      <c r="C10" s="3"/>
      <c r="D10" s="50"/>
      <c r="E10" s="1" t="s">
        <v>19</v>
      </c>
      <c r="F10" s="1"/>
      <c r="G10" s="4"/>
      <c r="H10" s="25"/>
      <c r="I10" s="1"/>
      <c r="J10" s="25"/>
      <c r="K10" s="25"/>
      <c r="L10" s="25"/>
      <c r="M10" s="33"/>
    </row>
    <row r="11" spans="1:14">
      <c r="A11" s="5" t="s">
        <v>20</v>
      </c>
      <c r="B11" s="55">
        <f>B2+B3+B4+B6+B7+B8+B9</f>
        <v>0</v>
      </c>
      <c r="C11" s="18"/>
      <c r="D11" s="49">
        <v>246.47</v>
      </c>
      <c r="E11" s="1"/>
      <c r="F11" s="1"/>
      <c r="G11" s="1"/>
      <c r="H11" s="25"/>
      <c r="I11" s="1"/>
      <c r="J11" s="25"/>
      <c r="K11" s="25"/>
      <c r="L11" s="25"/>
      <c r="M11" s="33"/>
    </row>
    <row r="12" spans="1:14" ht="15" customHeight="1">
      <c r="B12" s="52"/>
      <c r="C12" s="7"/>
      <c r="D12" s="51"/>
      <c r="E12" s="7"/>
      <c r="F12" s="7"/>
      <c r="G12" s="7"/>
      <c r="H12" s="7"/>
      <c r="I12" s="7"/>
      <c r="J12" s="7"/>
      <c r="K12" s="7"/>
      <c r="L12" s="7"/>
      <c r="M12" s="34"/>
    </row>
    <row r="13" spans="1:14" ht="36.75" customHeight="1">
      <c r="B13" s="52"/>
      <c r="C13" s="7"/>
      <c r="D13" s="35" t="s">
        <v>21</v>
      </c>
      <c r="E13" s="12"/>
      <c r="F13" s="12"/>
      <c r="G13" s="12"/>
      <c r="H13" s="12"/>
      <c r="I13" s="12"/>
      <c r="J13" s="12"/>
      <c r="K13" s="12"/>
      <c r="L13" s="12"/>
      <c r="M13" s="36"/>
    </row>
    <row r="14" spans="1:14" ht="15.75" thickBot="1">
      <c r="A14" s="7"/>
      <c r="B14" s="52"/>
      <c r="C14" s="7"/>
      <c r="D14" s="37" t="s">
        <v>58</v>
      </c>
      <c r="E14" s="38"/>
      <c r="F14" s="38"/>
      <c r="G14" s="38"/>
      <c r="H14" s="38"/>
      <c r="I14" s="38"/>
      <c r="J14" s="38"/>
      <c r="K14" s="38"/>
      <c r="L14" s="38"/>
      <c r="M14" s="39"/>
    </row>
    <row r="15" spans="1:14">
      <c r="A15" s="7"/>
      <c r="B15" s="52"/>
      <c r="C15" s="7"/>
      <c r="D15" s="52"/>
      <c r="E15" s="7"/>
      <c r="F15" s="7"/>
      <c r="G15" s="7"/>
      <c r="H15" s="7"/>
      <c r="I15" s="7"/>
      <c r="J15" s="7"/>
      <c r="K15" s="7"/>
      <c r="L15" s="7"/>
      <c r="M15" s="7"/>
      <c r="N15" s="19"/>
    </row>
    <row r="16" spans="1:14">
      <c r="A16" s="7"/>
      <c r="B16" s="52"/>
      <c r="C16" s="7"/>
      <c r="D16" s="52"/>
      <c r="E16" s="7"/>
      <c r="F16" s="7"/>
      <c r="G16" s="7"/>
      <c r="H16" s="7"/>
      <c r="I16" s="7"/>
      <c r="J16" s="7"/>
      <c r="K16" s="7"/>
      <c r="L16" s="7"/>
      <c r="M16" s="7"/>
    </row>
    <row r="17" spans="1:13">
      <c r="A17" s="7"/>
      <c r="B17" s="52"/>
      <c r="C17" s="7"/>
      <c r="D17" s="52"/>
      <c r="E17" s="7"/>
      <c r="F17" s="7"/>
      <c r="G17" s="7"/>
      <c r="H17" s="7"/>
      <c r="I17" s="7"/>
      <c r="J17" s="7"/>
      <c r="K17" s="7"/>
      <c r="L17" s="7"/>
      <c r="M17" s="7"/>
    </row>
    <row r="18" spans="1:13">
      <c r="A18" s="1"/>
      <c r="B18" s="53"/>
      <c r="C18" s="1"/>
      <c r="D18" s="53"/>
      <c r="E18" s="1"/>
      <c r="F18" s="1"/>
      <c r="G18" s="1"/>
      <c r="H18" s="2"/>
      <c r="I18" s="1"/>
      <c r="J18" s="2"/>
      <c r="K18" s="2"/>
      <c r="L18" s="2"/>
      <c r="M18" s="2"/>
    </row>
    <row r="19" spans="1:13">
      <c r="A19" s="6"/>
      <c r="B19" s="24"/>
      <c r="C19" s="18"/>
      <c r="D19" s="53"/>
      <c r="E19" s="1"/>
      <c r="F19" s="1"/>
      <c r="G19" s="2"/>
      <c r="H19" s="2"/>
      <c r="I19" s="1"/>
      <c r="J19" s="2"/>
      <c r="K19" s="2"/>
      <c r="L19" s="2"/>
      <c r="M19" s="2"/>
    </row>
    <row r="20" spans="1:13">
      <c r="A20" s="1"/>
      <c r="B20" s="53"/>
      <c r="C20" s="1"/>
      <c r="D20" s="53"/>
      <c r="E20" s="1"/>
      <c r="F20" s="1"/>
      <c r="G20" s="2"/>
      <c r="H20" s="2"/>
      <c r="I20" s="1"/>
      <c r="J20" s="2"/>
      <c r="K20" s="2"/>
      <c r="L20" s="2"/>
      <c r="M20" s="2"/>
    </row>
    <row r="21" spans="1:13">
      <c r="A21" s="1"/>
      <c r="B21" s="53"/>
      <c r="C21" s="1"/>
      <c r="D21" s="53"/>
      <c r="E21" s="1"/>
      <c r="F21" s="1"/>
      <c r="G21" s="1"/>
      <c r="H21" s="2"/>
      <c r="I21" s="1"/>
      <c r="J21" s="2"/>
      <c r="K21" s="2"/>
      <c r="L21" s="2"/>
      <c r="M21" s="2"/>
    </row>
  </sheetData>
  <mergeCells count="3">
    <mergeCell ref="I1:M8"/>
    <mergeCell ref="D13:M13"/>
    <mergeCell ref="D14:M1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dimension ref="A1:F24"/>
  <sheetViews>
    <sheetView topLeftCell="A3" workbookViewId="0">
      <selection activeCell="B5" sqref="B5:B24"/>
    </sheetView>
  </sheetViews>
  <sheetFormatPr defaultRowHeight="15"/>
  <cols>
    <col min="1" max="1" width="26.42578125" bestFit="1" customWidth="1"/>
    <col min="2" max="2" width="12" customWidth="1"/>
    <col min="3" max="3" width="24.85546875" style="22" bestFit="1" customWidth="1"/>
    <col min="4" max="4" width="26" style="22" bestFit="1" customWidth="1"/>
    <col min="5" max="5" width="9.140625" style="22"/>
  </cols>
  <sheetData>
    <row r="1" spans="1:6">
      <c r="A1" s="41" t="s">
        <v>60</v>
      </c>
    </row>
    <row r="2" spans="1:6" s="13" customFormat="1" ht="30">
      <c r="A2" s="14" t="s">
        <v>54</v>
      </c>
      <c r="B2" s="13" t="s">
        <v>23</v>
      </c>
      <c r="C2" s="23" t="s">
        <v>24</v>
      </c>
      <c r="D2" s="23"/>
      <c r="E2" s="23"/>
    </row>
    <row r="3" spans="1:6">
      <c r="A3" s="42">
        <v>3000</v>
      </c>
      <c r="B3" s="43">
        <v>20</v>
      </c>
      <c r="C3" s="21">
        <f>$A$3/$B$3</f>
        <v>150</v>
      </c>
    </row>
    <row r="4" spans="1:6">
      <c r="B4" t="s">
        <v>27</v>
      </c>
      <c r="C4" s="22" t="s">
        <v>57</v>
      </c>
      <c r="D4" s="22" t="s">
        <v>24</v>
      </c>
      <c r="E4" s="22" t="s">
        <v>49</v>
      </c>
      <c r="F4" t="s">
        <v>50</v>
      </c>
    </row>
    <row r="5" spans="1:6">
      <c r="A5" t="s">
        <v>25</v>
      </c>
      <c r="B5" s="47"/>
      <c r="C5" s="24">
        <f>'Weekly sales goals'!$B$11</f>
        <v>0</v>
      </c>
      <c r="D5" s="22">
        <f>$A$3/$B$3</f>
        <v>150</v>
      </c>
      <c r="E5" s="22">
        <f>C5+D5</f>
        <v>150</v>
      </c>
    </row>
    <row r="6" spans="1:6">
      <c r="A6" t="s">
        <v>26</v>
      </c>
      <c r="B6" s="47"/>
      <c r="C6" s="24">
        <f>'Weekly sales goals'!$B$11</f>
        <v>0</v>
      </c>
      <c r="D6" s="22">
        <f t="shared" ref="D6:D24" si="0">$A$3/$B$3</f>
        <v>150</v>
      </c>
      <c r="E6" s="22">
        <f t="shared" ref="E6:E24" si="1">C6+D6</f>
        <v>150</v>
      </c>
    </row>
    <row r="7" spans="1:6">
      <c r="A7" t="s">
        <v>28</v>
      </c>
      <c r="B7" s="47"/>
      <c r="C7" s="24">
        <f>'Weekly sales goals'!$B$11</f>
        <v>0</v>
      </c>
      <c r="D7" s="22">
        <f t="shared" si="0"/>
        <v>150</v>
      </c>
      <c r="E7" s="22">
        <f t="shared" si="1"/>
        <v>150</v>
      </c>
    </row>
    <row r="8" spans="1:6">
      <c r="A8" t="s">
        <v>29</v>
      </c>
      <c r="B8" s="47"/>
      <c r="C8" s="24">
        <f>'Weekly sales goals'!$B$11</f>
        <v>0</v>
      </c>
      <c r="D8" s="22">
        <f t="shared" si="0"/>
        <v>150</v>
      </c>
      <c r="E8" s="22">
        <f t="shared" si="1"/>
        <v>150</v>
      </c>
    </row>
    <row r="9" spans="1:6">
      <c r="A9" t="s">
        <v>30</v>
      </c>
      <c r="B9" s="47"/>
      <c r="C9" s="24">
        <f>'Weekly sales goals'!$B$11</f>
        <v>0</v>
      </c>
      <c r="D9" s="22">
        <f t="shared" si="0"/>
        <v>150</v>
      </c>
      <c r="E9" s="22">
        <f t="shared" si="1"/>
        <v>150</v>
      </c>
    </row>
    <row r="10" spans="1:6">
      <c r="A10" t="s">
        <v>31</v>
      </c>
      <c r="B10" s="47"/>
      <c r="C10" s="24">
        <f>'Weekly sales goals'!$B$11</f>
        <v>0</v>
      </c>
      <c r="D10" s="22">
        <f t="shared" si="0"/>
        <v>150</v>
      </c>
      <c r="E10" s="22">
        <f t="shared" si="1"/>
        <v>150</v>
      </c>
    </row>
    <row r="11" spans="1:6">
      <c r="A11" t="s">
        <v>32</v>
      </c>
      <c r="B11" s="47"/>
      <c r="C11" s="24">
        <f>'Weekly sales goals'!$B$11</f>
        <v>0</v>
      </c>
      <c r="D11" s="22">
        <f t="shared" si="0"/>
        <v>150</v>
      </c>
      <c r="E11" s="22">
        <f t="shared" si="1"/>
        <v>150</v>
      </c>
    </row>
    <row r="12" spans="1:6">
      <c r="A12" t="s">
        <v>33</v>
      </c>
      <c r="B12" s="47"/>
      <c r="C12" s="24">
        <f>'Weekly sales goals'!$B$11</f>
        <v>0</v>
      </c>
      <c r="D12" s="22">
        <f t="shared" si="0"/>
        <v>150</v>
      </c>
      <c r="E12" s="22">
        <f t="shared" si="1"/>
        <v>150</v>
      </c>
    </row>
    <row r="13" spans="1:6">
      <c r="A13" t="s">
        <v>34</v>
      </c>
      <c r="B13" s="47"/>
      <c r="C13" s="24">
        <f>'Weekly sales goals'!$B$11</f>
        <v>0</v>
      </c>
      <c r="D13" s="22">
        <f t="shared" si="0"/>
        <v>150</v>
      </c>
      <c r="E13" s="22">
        <f t="shared" si="1"/>
        <v>150</v>
      </c>
    </row>
    <row r="14" spans="1:6">
      <c r="A14" t="s">
        <v>35</v>
      </c>
      <c r="B14" s="47"/>
      <c r="C14" s="24">
        <f>'Weekly sales goals'!$B$11</f>
        <v>0</v>
      </c>
      <c r="D14" s="22">
        <f t="shared" si="0"/>
        <v>150</v>
      </c>
      <c r="E14" s="22">
        <f t="shared" si="1"/>
        <v>150</v>
      </c>
    </row>
    <row r="15" spans="1:6">
      <c r="A15" t="s">
        <v>36</v>
      </c>
      <c r="B15" s="47"/>
      <c r="C15" s="24">
        <f>'Weekly sales goals'!$B$11</f>
        <v>0</v>
      </c>
      <c r="D15" s="22">
        <f t="shared" si="0"/>
        <v>150</v>
      </c>
      <c r="E15" s="22">
        <f t="shared" si="1"/>
        <v>150</v>
      </c>
    </row>
    <row r="16" spans="1:6">
      <c r="A16" t="s">
        <v>37</v>
      </c>
      <c r="B16" s="47"/>
      <c r="C16" s="24">
        <f>'Weekly sales goals'!$B$11</f>
        <v>0</v>
      </c>
      <c r="D16" s="22">
        <f t="shared" si="0"/>
        <v>150</v>
      </c>
      <c r="E16" s="22">
        <f t="shared" si="1"/>
        <v>150</v>
      </c>
    </row>
    <row r="17" spans="1:5">
      <c r="A17" t="s">
        <v>38</v>
      </c>
      <c r="B17" s="47"/>
      <c r="C17" s="24">
        <f>'Weekly sales goals'!$B$11</f>
        <v>0</v>
      </c>
      <c r="D17" s="22">
        <f t="shared" si="0"/>
        <v>150</v>
      </c>
      <c r="E17" s="22">
        <f t="shared" si="1"/>
        <v>150</v>
      </c>
    </row>
    <row r="18" spans="1:5">
      <c r="A18" t="s">
        <v>39</v>
      </c>
      <c r="B18" s="47"/>
      <c r="C18" s="24">
        <f>'Weekly sales goals'!$B$11</f>
        <v>0</v>
      </c>
      <c r="D18" s="22">
        <f t="shared" si="0"/>
        <v>150</v>
      </c>
      <c r="E18" s="22">
        <f t="shared" si="1"/>
        <v>150</v>
      </c>
    </row>
    <row r="19" spans="1:5">
      <c r="A19" t="s">
        <v>40</v>
      </c>
      <c r="B19" s="47"/>
      <c r="C19" s="24">
        <f>'Weekly sales goals'!$B$11</f>
        <v>0</v>
      </c>
      <c r="D19" s="22">
        <f t="shared" si="0"/>
        <v>150</v>
      </c>
      <c r="E19" s="22">
        <f t="shared" si="1"/>
        <v>150</v>
      </c>
    </row>
    <row r="20" spans="1:5">
      <c r="A20" t="s">
        <v>41</v>
      </c>
      <c r="B20" s="47"/>
      <c r="C20" s="24">
        <f>'Weekly sales goals'!$B$11</f>
        <v>0</v>
      </c>
      <c r="D20" s="22">
        <f t="shared" si="0"/>
        <v>150</v>
      </c>
      <c r="E20" s="22">
        <f t="shared" si="1"/>
        <v>150</v>
      </c>
    </row>
    <row r="21" spans="1:5">
      <c r="A21" t="s">
        <v>42</v>
      </c>
      <c r="B21" s="47"/>
      <c r="C21" s="24">
        <f>'Weekly sales goals'!$B$11</f>
        <v>0</v>
      </c>
      <c r="D21" s="22">
        <f t="shared" si="0"/>
        <v>150</v>
      </c>
      <c r="E21" s="22">
        <f t="shared" si="1"/>
        <v>150</v>
      </c>
    </row>
    <row r="22" spans="1:5">
      <c r="A22" t="s">
        <v>43</v>
      </c>
      <c r="B22" s="47"/>
      <c r="C22" s="24">
        <f>'Weekly sales goals'!$B$11</f>
        <v>0</v>
      </c>
      <c r="D22" s="22">
        <f t="shared" si="0"/>
        <v>150</v>
      </c>
      <c r="E22" s="22">
        <f t="shared" si="1"/>
        <v>150</v>
      </c>
    </row>
    <row r="23" spans="1:5">
      <c r="A23" t="s">
        <v>44</v>
      </c>
      <c r="B23" s="47"/>
      <c r="C23" s="24">
        <f>'Weekly sales goals'!$B$11</f>
        <v>0</v>
      </c>
      <c r="D23" s="22">
        <f t="shared" si="0"/>
        <v>150</v>
      </c>
      <c r="E23" s="22">
        <f t="shared" si="1"/>
        <v>150</v>
      </c>
    </row>
    <row r="24" spans="1:5">
      <c r="A24" t="s">
        <v>45</v>
      </c>
      <c r="B24" s="47"/>
      <c r="C24" s="24">
        <f>'Weekly sales goals'!$B$11</f>
        <v>0</v>
      </c>
      <c r="D24" s="22">
        <f t="shared" si="0"/>
        <v>150</v>
      </c>
      <c r="E24" s="22">
        <f t="shared" si="1"/>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23"/>
  <sheetViews>
    <sheetView workbookViewId="0">
      <selection activeCell="B1" sqref="B1:B1048576"/>
    </sheetView>
  </sheetViews>
  <sheetFormatPr defaultRowHeight="15"/>
  <cols>
    <col min="1" max="1" width="9.140625" customWidth="1"/>
    <col min="2" max="2" width="9.7109375" style="44" bestFit="1" customWidth="1"/>
    <col min="3" max="3" width="11.5703125" style="22" bestFit="1" customWidth="1"/>
  </cols>
  <sheetData>
    <row r="1" spans="1:4">
      <c r="A1" s="41" t="s">
        <v>61</v>
      </c>
    </row>
    <row r="2" spans="1:4">
      <c r="B2" s="44" t="s">
        <v>27</v>
      </c>
      <c r="C2" s="22" t="s">
        <v>46</v>
      </c>
      <c r="D2" t="s">
        <v>55</v>
      </c>
    </row>
    <row r="3" spans="1:4">
      <c r="A3" t="s">
        <v>25</v>
      </c>
      <c r="B3" s="47">
        <v>41030</v>
      </c>
      <c r="C3" s="20">
        <v>100</v>
      </c>
      <c r="D3" s="15">
        <f>C3/$C$23</f>
        <v>9.0909090909090905E-3</v>
      </c>
    </row>
    <row r="4" spans="1:4">
      <c r="A4" t="s">
        <v>26</v>
      </c>
      <c r="B4" s="47">
        <v>41037</v>
      </c>
      <c r="C4" s="20">
        <v>200</v>
      </c>
      <c r="D4" s="15">
        <f t="shared" ref="D4:D22" si="0">C4/$C$23</f>
        <v>1.8181818181818181E-2</v>
      </c>
    </row>
    <row r="5" spans="1:4">
      <c r="A5" t="s">
        <v>28</v>
      </c>
      <c r="B5" s="47">
        <v>41044</v>
      </c>
      <c r="C5" s="20">
        <v>300</v>
      </c>
      <c r="D5" s="15">
        <f t="shared" si="0"/>
        <v>2.7272727272727271E-2</v>
      </c>
    </row>
    <row r="6" spans="1:4">
      <c r="A6" t="s">
        <v>29</v>
      </c>
      <c r="B6" s="47">
        <v>41051</v>
      </c>
      <c r="C6" s="20">
        <v>400</v>
      </c>
      <c r="D6" s="15">
        <f t="shared" si="0"/>
        <v>3.6363636363636362E-2</v>
      </c>
    </row>
    <row r="7" spans="1:4">
      <c r="A7" t="s">
        <v>30</v>
      </c>
      <c r="B7" s="47">
        <v>41058</v>
      </c>
      <c r="C7" s="20">
        <v>500</v>
      </c>
      <c r="D7" s="15">
        <f t="shared" si="0"/>
        <v>4.5454545454545456E-2</v>
      </c>
    </row>
    <row r="8" spans="1:4">
      <c r="A8" t="s">
        <v>31</v>
      </c>
      <c r="B8" s="47">
        <v>41065</v>
      </c>
      <c r="C8" s="20">
        <v>600</v>
      </c>
      <c r="D8" s="15">
        <f t="shared" si="0"/>
        <v>5.4545454545454543E-2</v>
      </c>
    </row>
    <row r="9" spans="1:4">
      <c r="A9" t="s">
        <v>32</v>
      </c>
      <c r="B9" s="47">
        <v>41072</v>
      </c>
      <c r="C9" s="20">
        <v>700</v>
      </c>
      <c r="D9" s="15">
        <f t="shared" si="0"/>
        <v>6.363636363636363E-2</v>
      </c>
    </row>
    <row r="10" spans="1:4">
      <c r="A10" t="s">
        <v>33</v>
      </c>
      <c r="B10" s="47">
        <v>41079</v>
      </c>
      <c r="C10" s="20">
        <v>800</v>
      </c>
      <c r="D10" s="15">
        <f t="shared" si="0"/>
        <v>7.2727272727272724E-2</v>
      </c>
    </row>
    <row r="11" spans="1:4">
      <c r="A11" t="s">
        <v>34</v>
      </c>
      <c r="B11" s="47">
        <v>41086</v>
      </c>
      <c r="C11" s="20">
        <v>900</v>
      </c>
      <c r="D11" s="15">
        <f t="shared" si="0"/>
        <v>8.1818181818181818E-2</v>
      </c>
    </row>
    <row r="12" spans="1:4">
      <c r="A12" t="s">
        <v>35</v>
      </c>
      <c r="B12" s="47">
        <v>41093</v>
      </c>
      <c r="C12" s="20">
        <v>1000</v>
      </c>
      <c r="D12" s="15">
        <f t="shared" si="0"/>
        <v>9.0909090909090912E-2</v>
      </c>
    </row>
    <row r="13" spans="1:4">
      <c r="A13" t="s">
        <v>36</v>
      </c>
      <c r="B13" s="47">
        <v>41100</v>
      </c>
      <c r="C13" s="20">
        <v>1000</v>
      </c>
      <c r="D13" s="15">
        <f t="shared" si="0"/>
        <v>9.0909090909090912E-2</v>
      </c>
    </row>
    <row r="14" spans="1:4">
      <c r="A14" t="s">
        <v>37</v>
      </c>
      <c r="B14" s="47">
        <v>41107</v>
      </c>
      <c r="C14" s="20">
        <v>900</v>
      </c>
      <c r="D14" s="15">
        <f t="shared" si="0"/>
        <v>8.1818181818181818E-2</v>
      </c>
    </row>
    <row r="15" spans="1:4">
      <c r="A15" t="s">
        <v>38</v>
      </c>
      <c r="B15" s="47">
        <v>41114</v>
      </c>
      <c r="C15" s="20">
        <v>800</v>
      </c>
      <c r="D15" s="15">
        <f t="shared" si="0"/>
        <v>7.2727272727272724E-2</v>
      </c>
    </row>
    <row r="16" spans="1:4">
      <c r="A16" t="s">
        <v>39</v>
      </c>
      <c r="B16" s="47">
        <v>41121</v>
      </c>
      <c r="C16" s="20">
        <v>700</v>
      </c>
      <c r="D16" s="15">
        <f t="shared" si="0"/>
        <v>6.363636363636363E-2</v>
      </c>
    </row>
    <row r="17" spans="1:4">
      <c r="A17" t="s">
        <v>40</v>
      </c>
      <c r="B17" s="47">
        <v>41128</v>
      </c>
      <c r="C17" s="20">
        <v>600</v>
      </c>
      <c r="D17" s="15">
        <f t="shared" si="0"/>
        <v>5.4545454545454543E-2</v>
      </c>
    </row>
    <row r="18" spans="1:4">
      <c r="A18" t="s">
        <v>41</v>
      </c>
      <c r="B18" s="47">
        <v>41135</v>
      </c>
      <c r="C18" s="20">
        <v>500</v>
      </c>
      <c r="D18" s="15">
        <f t="shared" si="0"/>
        <v>4.5454545454545456E-2</v>
      </c>
    </row>
    <row r="19" spans="1:4">
      <c r="A19" t="s">
        <v>42</v>
      </c>
      <c r="B19" s="47">
        <v>41142</v>
      </c>
      <c r="C19" s="20">
        <v>400</v>
      </c>
      <c r="D19" s="15">
        <f t="shared" si="0"/>
        <v>3.6363636363636362E-2</v>
      </c>
    </row>
    <row r="20" spans="1:4">
      <c r="A20" t="s">
        <v>43</v>
      </c>
      <c r="B20" s="47">
        <v>41149</v>
      </c>
      <c r="C20" s="20">
        <v>300</v>
      </c>
      <c r="D20" s="15">
        <f t="shared" si="0"/>
        <v>2.7272727272727271E-2</v>
      </c>
    </row>
    <row r="21" spans="1:4">
      <c r="A21" t="s">
        <v>44</v>
      </c>
      <c r="B21" s="47">
        <v>41156</v>
      </c>
      <c r="C21" s="20">
        <v>200</v>
      </c>
      <c r="D21" s="15">
        <f t="shared" si="0"/>
        <v>1.8181818181818181E-2</v>
      </c>
    </row>
    <row r="22" spans="1:4">
      <c r="A22" t="s">
        <v>45</v>
      </c>
      <c r="B22" s="47">
        <v>41163</v>
      </c>
      <c r="C22" s="20">
        <v>100</v>
      </c>
      <c r="D22" s="15">
        <f t="shared" si="0"/>
        <v>9.0909090909090905E-3</v>
      </c>
    </row>
    <row r="23" spans="1:4">
      <c r="B23" s="44" t="s">
        <v>47</v>
      </c>
      <c r="C23" s="22">
        <f>SUM(C3:C22)</f>
        <v>11000</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dimension ref="A1:F24"/>
  <sheetViews>
    <sheetView topLeftCell="A4" workbookViewId="0">
      <selection activeCell="B4" sqref="B1:B1048576"/>
    </sheetView>
  </sheetViews>
  <sheetFormatPr defaultRowHeight="15"/>
  <cols>
    <col min="1" max="1" width="10.42578125" customWidth="1"/>
    <col min="2" max="2" width="9.140625" style="44"/>
    <col min="3" max="3" width="15.7109375" style="22" customWidth="1"/>
    <col min="4" max="4" width="18.28515625" customWidth="1"/>
    <col min="5" max="5" width="12.28515625" style="22" customWidth="1"/>
    <col min="6" max="6" width="11.5703125" style="22" customWidth="1"/>
  </cols>
  <sheetData>
    <row r="1" spans="1:6">
      <c r="A1" t="s">
        <v>48</v>
      </c>
    </row>
    <row r="2" spans="1:6">
      <c r="A2" t="s">
        <v>22</v>
      </c>
    </row>
    <row r="3" spans="1:6">
      <c r="A3" s="17">
        <v>2000</v>
      </c>
    </row>
    <row r="4" spans="1:6" s="13" customFormat="1" ht="30">
      <c r="B4" s="45" t="s">
        <v>27</v>
      </c>
      <c r="C4" s="23" t="s">
        <v>57</v>
      </c>
      <c r="D4" s="13" t="s">
        <v>56</v>
      </c>
      <c r="E4" s="23" t="s">
        <v>51</v>
      </c>
      <c r="F4" s="23" t="s">
        <v>52</v>
      </c>
    </row>
    <row r="5" spans="1:6">
      <c r="A5" t="s">
        <v>25</v>
      </c>
      <c r="B5" s="46"/>
      <c r="C5" s="24">
        <f>'Weighted weekly sales goals'!$B$11</f>
        <v>0</v>
      </c>
      <c r="D5" s="16">
        <f>'Historical weekly revenue'!D3</f>
        <v>9.0909090909090905E-3</v>
      </c>
      <c r="E5" s="22">
        <f>D5*$A$3</f>
        <v>18.18181818181818</v>
      </c>
      <c r="F5" s="22">
        <f>C5+E5</f>
        <v>18.18181818181818</v>
      </c>
    </row>
    <row r="6" spans="1:6">
      <c r="A6" t="s">
        <v>26</v>
      </c>
      <c r="B6" s="46"/>
      <c r="C6" s="24">
        <f>'Weighted weekly sales goals'!$B$11</f>
        <v>0</v>
      </c>
      <c r="D6" s="16">
        <f>'Historical weekly revenue'!D4</f>
        <v>1.8181818181818181E-2</v>
      </c>
      <c r="E6" s="22">
        <f t="shared" ref="E6:E24" si="0">D6*$A$3</f>
        <v>36.36363636363636</v>
      </c>
      <c r="F6" s="22">
        <f>C6+E6</f>
        <v>36.36363636363636</v>
      </c>
    </row>
    <row r="7" spans="1:6">
      <c r="A7" t="s">
        <v>28</v>
      </c>
      <c r="B7" s="46"/>
      <c r="C7" s="24">
        <f>'Weighted weekly sales goals'!$B$11</f>
        <v>0</v>
      </c>
      <c r="D7" s="16">
        <f>'Historical weekly revenue'!D5</f>
        <v>2.7272727272727271E-2</v>
      </c>
      <c r="E7" s="22">
        <f t="shared" si="0"/>
        <v>54.54545454545454</v>
      </c>
      <c r="F7" s="22">
        <f t="shared" ref="F7:F24" si="1">C7+E7</f>
        <v>54.54545454545454</v>
      </c>
    </row>
    <row r="8" spans="1:6">
      <c r="A8" t="s">
        <v>29</v>
      </c>
      <c r="B8" s="46"/>
      <c r="C8" s="24">
        <f>'Weighted weekly sales goals'!$B$11</f>
        <v>0</v>
      </c>
      <c r="D8" s="16">
        <f>'Historical weekly revenue'!D6</f>
        <v>3.6363636363636362E-2</v>
      </c>
      <c r="E8" s="22">
        <f t="shared" si="0"/>
        <v>72.72727272727272</v>
      </c>
      <c r="F8" s="22">
        <f t="shared" si="1"/>
        <v>72.72727272727272</v>
      </c>
    </row>
    <row r="9" spans="1:6">
      <c r="A9" t="s">
        <v>30</v>
      </c>
      <c r="B9" s="46"/>
      <c r="C9" s="24">
        <f>'Weighted weekly sales goals'!$B$11</f>
        <v>0</v>
      </c>
      <c r="D9" s="16">
        <f>'Historical weekly revenue'!D7</f>
        <v>4.5454545454545456E-2</v>
      </c>
      <c r="E9" s="22">
        <f t="shared" si="0"/>
        <v>90.909090909090907</v>
      </c>
      <c r="F9" s="22">
        <f t="shared" si="1"/>
        <v>90.909090909090907</v>
      </c>
    </row>
    <row r="10" spans="1:6">
      <c r="A10" t="s">
        <v>31</v>
      </c>
      <c r="B10" s="46"/>
      <c r="C10" s="24">
        <f>'Weighted weekly sales goals'!$B$11</f>
        <v>0</v>
      </c>
      <c r="D10" s="16">
        <f>'Historical weekly revenue'!D8</f>
        <v>5.4545454545454543E-2</v>
      </c>
      <c r="E10" s="22">
        <f t="shared" si="0"/>
        <v>109.09090909090908</v>
      </c>
      <c r="F10" s="22">
        <f t="shared" si="1"/>
        <v>109.09090909090908</v>
      </c>
    </row>
    <row r="11" spans="1:6">
      <c r="A11" t="s">
        <v>32</v>
      </c>
      <c r="B11" s="46"/>
      <c r="C11" s="24">
        <f>'Weighted weekly sales goals'!$B$11</f>
        <v>0</v>
      </c>
      <c r="D11" s="16">
        <f>'Historical weekly revenue'!D9</f>
        <v>6.363636363636363E-2</v>
      </c>
      <c r="E11" s="22">
        <f t="shared" si="0"/>
        <v>127.27272727272727</v>
      </c>
      <c r="F11" s="22">
        <f t="shared" si="1"/>
        <v>127.27272727272727</v>
      </c>
    </row>
    <row r="12" spans="1:6">
      <c r="A12" t="s">
        <v>33</v>
      </c>
      <c r="B12" s="46"/>
      <c r="C12" s="24">
        <f>'Weighted weekly sales goals'!$B$11</f>
        <v>0</v>
      </c>
      <c r="D12" s="16">
        <f>'Historical weekly revenue'!D10</f>
        <v>7.2727272727272724E-2</v>
      </c>
      <c r="E12" s="22">
        <f t="shared" si="0"/>
        <v>145.45454545454544</v>
      </c>
      <c r="F12" s="22">
        <f t="shared" si="1"/>
        <v>145.45454545454544</v>
      </c>
    </row>
    <row r="13" spans="1:6">
      <c r="A13" t="s">
        <v>34</v>
      </c>
      <c r="B13" s="46"/>
      <c r="C13" s="24">
        <f>'Weighted weekly sales goals'!$B$11</f>
        <v>0</v>
      </c>
      <c r="D13" s="16">
        <f>'Historical weekly revenue'!D11</f>
        <v>8.1818181818181818E-2</v>
      </c>
      <c r="E13" s="22">
        <f t="shared" si="0"/>
        <v>163.63636363636363</v>
      </c>
      <c r="F13" s="22">
        <f t="shared" si="1"/>
        <v>163.63636363636363</v>
      </c>
    </row>
    <row r="14" spans="1:6">
      <c r="A14" t="s">
        <v>35</v>
      </c>
      <c r="B14" s="46"/>
      <c r="C14" s="24">
        <f>'Weighted weekly sales goals'!$B$11</f>
        <v>0</v>
      </c>
      <c r="D14" s="16">
        <f>'Historical weekly revenue'!D12</f>
        <v>9.0909090909090912E-2</v>
      </c>
      <c r="E14" s="22">
        <f t="shared" si="0"/>
        <v>181.81818181818181</v>
      </c>
      <c r="F14" s="22">
        <f t="shared" si="1"/>
        <v>181.81818181818181</v>
      </c>
    </row>
    <row r="15" spans="1:6">
      <c r="A15" t="s">
        <v>36</v>
      </c>
      <c r="B15" s="46"/>
      <c r="C15" s="24">
        <f>'Weighted weekly sales goals'!$B$11</f>
        <v>0</v>
      </c>
      <c r="D15" s="16">
        <f>'Historical weekly revenue'!D13</f>
        <v>9.0909090909090912E-2</v>
      </c>
      <c r="E15" s="22">
        <f t="shared" si="0"/>
        <v>181.81818181818181</v>
      </c>
      <c r="F15" s="22">
        <f t="shared" si="1"/>
        <v>181.81818181818181</v>
      </c>
    </row>
    <row r="16" spans="1:6">
      <c r="A16" t="s">
        <v>37</v>
      </c>
      <c r="B16" s="46"/>
      <c r="C16" s="24">
        <f>'Weighted weekly sales goals'!$B$11</f>
        <v>0</v>
      </c>
      <c r="D16" s="16">
        <f>'Historical weekly revenue'!D14</f>
        <v>8.1818181818181818E-2</v>
      </c>
      <c r="E16" s="22">
        <f t="shared" si="0"/>
        <v>163.63636363636363</v>
      </c>
      <c r="F16" s="22">
        <f t="shared" si="1"/>
        <v>163.63636363636363</v>
      </c>
    </row>
    <row r="17" spans="1:6">
      <c r="A17" t="s">
        <v>38</v>
      </c>
      <c r="B17" s="46"/>
      <c r="C17" s="24">
        <f>'Weighted weekly sales goals'!$B$11</f>
        <v>0</v>
      </c>
      <c r="D17" s="16">
        <f>'Historical weekly revenue'!D15</f>
        <v>7.2727272727272724E-2</v>
      </c>
      <c r="E17" s="22">
        <f t="shared" si="0"/>
        <v>145.45454545454544</v>
      </c>
      <c r="F17" s="22">
        <f t="shared" si="1"/>
        <v>145.45454545454544</v>
      </c>
    </row>
    <row r="18" spans="1:6">
      <c r="A18" t="s">
        <v>39</v>
      </c>
      <c r="B18" s="46"/>
      <c r="C18" s="24">
        <f>'Weighted weekly sales goals'!$B$11</f>
        <v>0</v>
      </c>
      <c r="D18" s="16">
        <f>'Historical weekly revenue'!D16</f>
        <v>6.363636363636363E-2</v>
      </c>
      <c r="E18" s="22">
        <f t="shared" si="0"/>
        <v>127.27272727272727</v>
      </c>
      <c r="F18" s="22">
        <f t="shared" si="1"/>
        <v>127.27272727272727</v>
      </c>
    </row>
    <row r="19" spans="1:6">
      <c r="A19" t="s">
        <v>40</v>
      </c>
      <c r="B19" s="46"/>
      <c r="C19" s="24">
        <f>'Weighted weekly sales goals'!$B$11</f>
        <v>0</v>
      </c>
      <c r="D19" s="16">
        <f>'Historical weekly revenue'!D17</f>
        <v>5.4545454545454543E-2</v>
      </c>
      <c r="E19" s="22">
        <f t="shared" si="0"/>
        <v>109.09090909090908</v>
      </c>
      <c r="F19" s="22">
        <f t="shared" si="1"/>
        <v>109.09090909090908</v>
      </c>
    </row>
    <row r="20" spans="1:6">
      <c r="A20" t="s">
        <v>41</v>
      </c>
      <c r="B20" s="46"/>
      <c r="C20" s="24">
        <f>'Weighted weekly sales goals'!$B$11</f>
        <v>0</v>
      </c>
      <c r="D20" s="16">
        <f>'Historical weekly revenue'!D18</f>
        <v>4.5454545454545456E-2</v>
      </c>
      <c r="E20" s="22">
        <f t="shared" si="0"/>
        <v>90.909090909090907</v>
      </c>
      <c r="F20" s="22">
        <f t="shared" si="1"/>
        <v>90.909090909090907</v>
      </c>
    </row>
    <row r="21" spans="1:6">
      <c r="A21" t="s">
        <v>42</v>
      </c>
      <c r="B21" s="46"/>
      <c r="C21" s="24">
        <f>'Weighted weekly sales goals'!$B$11</f>
        <v>0</v>
      </c>
      <c r="D21" s="16">
        <f>'Historical weekly revenue'!D19</f>
        <v>3.6363636363636362E-2</v>
      </c>
      <c r="E21" s="22">
        <f t="shared" si="0"/>
        <v>72.72727272727272</v>
      </c>
      <c r="F21" s="22">
        <f t="shared" si="1"/>
        <v>72.72727272727272</v>
      </c>
    </row>
    <row r="22" spans="1:6">
      <c r="A22" t="s">
        <v>43</v>
      </c>
      <c r="B22" s="46"/>
      <c r="C22" s="24">
        <f>'Weighted weekly sales goals'!$B$11</f>
        <v>0</v>
      </c>
      <c r="D22" s="16">
        <f>'Historical weekly revenue'!D20</f>
        <v>2.7272727272727271E-2</v>
      </c>
      <c r="E22" s="22">
        <f t="shared" si="0"/>
        <v>54.54545454545454</v>
      </c>
      <c r="F22" s="22">
        <f t="shared" si="1"/>
        <v>54.54545454545454</v>
      </c>
    </row>
    <row r="23" spans="1:6">
      <c r="A23" t="s">
        <v>44</v>
      </c>
      <c r="B23" s="46"/>
      <c r="C23" s="24">
        <f>'Weighted weekly sales goals'!$B$11</f>
        <v>0</v>
      </c>
      <c r="D23" s="16">
        <f>'Historical weekly revenue'!D21</f>
        <v>1.8181818181818181E-2</v>
      </c>
      <c r="E23" s="22">
        <f t="shared" si="0"/>
        <v>36.36363636363636</v>
      </c>
      <c r="F23" s="22">
        <f t="shared" si="1"/>
        <v>36.36363636363636</v>
      </c>
    </row>
    <row r="24" spans="1:6">
      <c r="A24" t="s">
        <v>45</v>
      </c>
      <c r="B24" s="46"/>
      <c r="C24" s="24">
        <f>'Weighted weekly sales goals'!$B$11</f>
        <v>0</v>
      </c>
      <c r="D24" s="16">
        <f>'Historical weekly revenue'!D22</f>
        <v>9.0909090909090905E-3</v>
      </c>
      <c r="E24" s="22">
        <f t="shared" si="0"/>
        <v>18.18181818181818</v>
      </c>
      <c r="F24" s="22">
        <f t="shared" si="1"/>
        <v>18.18181818181818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Farmer's market costs</vt:lpstr>
      <vt:lpstr>Weekly sales goals</vt:lpstr>
      <vt:lpstr>Historical weekly revenue</vt:lpstr>
      <vt:lpstr>Weighted weekly sales goals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dc:creator>
  <cp:lastModifiedBy>Sally</cp:lastModifiedBy>
  <dcterms:created xsi:type="dcterms:W3CDTF">2012-03-15T16:00:00Z</dcterms:created>
  <dcterms:modified xsi:type="dcterms:W3CDTF">2012-04-11T20:56:56Z</dcterms:modified>
</cp:coreProperties>
</file>